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10" yWindow="-110" windowWidth="19420" windowHeight="1102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H24" i="1" s="1"/>
  <c r="K12" i="1"/>
  <c r="K13" i="1"/>
  <c r="N13" i="1" s="1"/>
  <c r="K14" i="1"/>
  <c r="N14" i="1" s="1"/>
  <c r="K15" i="1"/>
  <c r="N15" i="1" s="1"/>
  <c r="K16" i="1"/>
  <c r="N16" i="1" s="1"/>
  <c r="K17" i="1"/>
  <c r="N17" i="1" s="1"/>
  <c r="K18" i="1"/>
  <c r="N18" i="1" s="1"/>
  <c r="K19" i="1"/>
  <c r="N19" i="1" s="1"/>
  <c r="K20" i="1"/>
  <c r="N20" i="1" s="1"/>
  <c r="L12" i="1"/>
  <c r="L13" i="1"/>
  <c r="L14" i="1"/>
  <c r="L15" i="1"/>
  <c r="L16" i="1"/>
  <c r="L17" i="1"/>
  <c r="L18" i="1"/>
  <c r="L19" i="1"/>
  <c r="L20" i="1"/>
  <c r="M22" i="1"/>
  <c r="L22" i="1" l="1"/>
  <c r="K22" i="1"/>
  <c r="N12" i="1"/>
  <c r="N22" i="1" s="1"/>
  <c r="H22" i="1" l="1"/>
</calcChain>
</file>

<file path=xl/metadata.xml><?xml version="1.0" encoding="utf-8"?>
<metadata xmlns="http://schemas.openxmlformats.org/spreadsheetml/2006/main">
  <metadataTypes count="1">
    <metadataType name="" minSupportedVersion="0"/>
  </metadataTypes>
  <valueMetadata count="1"/>
</metadata>
</file>

<file path=xl/sharedStrings.xml><?xml version="1.0" encoding="utf-8"?>
<sst xmlns="http://schemas.openxmlformats.org/spreadsheetml/2006/main" count="84" uniqueCount="57">
  <si>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</si>
  <si>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</si>
  <si>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</si>
  <si>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</si>
  <si>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</si>
  <si>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</si>
  <si>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</si>
  <si>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</si>
  <si>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</si>
  <si>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</si>
  <si>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</si>
  <si>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</si>
  <si>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</si>
  <si>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</si>
  <si>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</si>
  <si>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</si>
  <si>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</si>
  <si>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</si>
  <si>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</si>
  <si>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</si>
  <si>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</si>
  <si>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</si>
  <si>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</si>
  <si>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</si>
  <si>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</si>
  <si>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</si>
  <si>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</si>
  <si>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</t>
    </r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</si>
  <si>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</si>
  <si>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</si>
  <si>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</si>
  <si>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</si>
  <si>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Văn B</t>
  </si>
  <si>
    <t>Tsố:</t>
  </si>
  <si>
    <t>Ghi chú về Vđv cũ</t>
  </si>
  <si>
    <t>Gần nhất Năm nào? ở Đội nào?</t>
  </si>
  <si>
    <t>fb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</si>
  <si>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</si>
  <si>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</si>
  <si>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</si>
  <si>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</si>
  <si>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</si>
  <si>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</si>
  <si>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</si>
  <si>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>IMPERIA GARDEN</t>
  </si>
  <si>
    <t>203 Nguyễn Huy Tưởng, Thanh Xuân Trung, Thanh Xuân, Hà Nội</t>
  </si>
  <si>
    <t>Nguyễn Anh Trung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</si>
  <si>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085.511.8888</t>
    </r>
  </si>
  <si>
    <t>Nguyễn Quốc Khánh</t>
  </si>
  <si>
    <t>Nguyễn Quang Huy</t>
  </si>
  <si>
    <t>Nguyễn Tuấn Minh</t>
  </si>
  <si>
    <t>Nguyễn Quang Dũng</t>
  </si>
  <si>
    <t>Nguyễn Văn Tuân</t>
  </si>
  <si>
    <t>Nguyễn Thanh Tùng</t>
  </si>
  <si>
    <t>Y2024, Imperia Garden</t>
  </si>
  <si>
    <t>Phùng Mạnh Quân</t>
  </si>
  <si>
    <t>Vđv mới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</si>
</sst>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  <font>
      <sz val="12"/>
      <name val="Times New Roman"/>
      <family val="1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0" fontId="17" fillId="0" borderId="2" xfId="0" applyFont="1" applyBorder="1" applyAlignment="1" applyProtection="1">
      <alignment horizontal="center" vertical="center" wrapText="1"/>
      <protection locked="0"/>
    </xf>
    <xf numFmtId="3" fontId="18" fillId="2" borderId="2" xfId="0" applyNumberFormat="1" applyFont="1" applyFill="1" applyBorder="1" applyAlignment="1" applyProtection="1">
      <alignment horizontal="center" vertical="center" wrapText="1"/>
      <protection hidden="1"/>
    </xf>
    <xf numFmtId="3" fontId="18" fillId="2" borderId="1" xfId="0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3" fontId="18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7" fillId="0" borderId="10" xfId="0" applyFont="1" applyBorder="1" applyAlignment="1" applyProtection="1">
      <alignment horizontal="center" vertical="center" wrapText="1"/>
      <protection locked="0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17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3" fontId="18" fillId="2" borderId="10" xfId="0" applyNumberFormat="1" applyFont="1" applyFill="1" applyBorder="1" applyAlignment="1" applyProtection="1">
      <alignment horizontal="center" vertical="center"/>
      <protection hidden="1"/>
    </xf>
    <xf numFmtId="3" fontId="18" fillId="2" borderId="11" xfId="0" applyNumberFormat="1" applyFont="1" applyFill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17/06/relationships/rdRichValueTypes" Target="richData/rdRichValueTypes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72424</xdr:colOff>
      <xdr:row>11</xdr:row>
      <xdr:rowOff>27159</xdr:rowOff>
    </xdr:from>
    <xdr:to>
      <xdr:col>6</xdr:col>
      <xdr:colOff>1253524</xdr:colOff>
      <xdr:row>11</xdr:row>
      <xdr:rowOff>1398759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4337299E-DC2E-A3D0-DAD3-7BC1A7B5D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951" y="2263365"/>
          <a:ext cx="11811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45265</xdr:colOff>
      <xdr:row>12</xdr:row>
      <xdr:rowOff>27159</xdr:rowOff>
    </xdr:from>
    <xdr:to>
      <xdr:col>6</xdr:col>
      <xdr:colOff>1258115</xdr:colOff>
      <xdr:row>12</xdr:row>
      <xdr:rowOff>1398759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0BDD6B75-BBF7-889E-5A27-9DBA78615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5792" y="3684759"/>
          <a:ext cx="12128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54318</xdr:colOff>
      <xdr:row>13</xdr:row>
      <xdr:rowOff>27159</xdr:rowOff>
    </xdr:from>
    <xdr:to>
      <xdr:col>6</xdr:col>
      <xdr:colOff>1260818</xdr:colOff>
      <xdr:row>13</xdr:row>
      <xdr:rowOff>1398759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70A06A31-BC8D-E0B8-7144-B264DA03B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845" y="5106153"/>
          <a:ext cx="12065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72424</xdr:colOff>
      <xdr:row>14</xdr:row>
      <xdr:rowOff>27159</xdr:rowOff>
    </xdr:from>
    <xdr:to>
      <xdr:col>6</xdr:col>
      <xdr:colOff>1247174</xdr:colOff>
      <xdr:row>14</xdr:row>
      <xdr:rowOff>1398759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xmlns="" id="{E6AD29A6-646E-ACF4-5EDD-18FB73570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951" y="6527547"/>
          <a:ext cx="11747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36212</xdr:colOff>
      <xdr:row>15</xdr:row>
      <xdr:rowOff>27159</xdr:rowOff>
    </xdr:from>
    <xdr:to>
      <xdr:col>6</xdr:col>
      <xdr:colOff>1274462</xdr:colOff>
      <xdr:row>15</xdr:row>
      <xdr:rowOff>1398759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4058B553-9FF2-21E8-8B2A-1E8B443FE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6739" y="7948941"/>
          <a:ext cx="12382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54318</xdr:colOff>
      <xdr:row>16</xdr:row>
      <xdr:rowOff>27159</xdr:rowOff>
    </xdr:from>
    <xdr:to>
      <xdr:col>6</xdr:col>
      <xdr:colOff>1254468</xdr:colOff>
      <xdr:row>16</xdr:row>
      <xdr:rowOff>1398759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xmlns="" id="{32A57A93-80BB-C616-654F-91686F48C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845" y="9370335"/>
          <a:ext cx="12001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69850</xdr:colOff>
      <xdr:row>17</xdr:row>
      <xdr:rowOff>39859</xdr:rowOff>
    </xdr:from>
    <xdr:to>
      <xdr:col>6</xdr:col>
      <xdr:colOff>1185562</xdr:colOff>
      <xdr:row>17</xdr:row>
      <xdr:rowOff>1187450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xmlns="" id="{3BEFF30F-6562-228D-8006-3A0ED34C5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7150" y="10828509"/>
          <a:ext cx="1115712" cy="1147591"/>
        </a:xfrm>
        <a:prstGeom prst="rect">
          <a:avLst/>
        </a:prstGeom>
      </xdr:spPr>
    </xdr:pic>
    <xdr:clientData/>
  </xdr:twoCellAnchor>
  <xdr:twoCellAnchor editAs="oneCell">
    <xdr:from>
      <xdr:col>6</xdr:col>
      <xdr:colOff>158749</xdr:colOff>
      <xdr:row>18</xdr:row>
      <xdr:rowOff>1</xdr:rowOff>
    </xdr:from>
    <xdr:to>
      <xdr:col>6</xdr:col>
      <xdr:colOff>1276350</xdr:colOff>
      <xdr:row>18</xdr:row>
      <xdr:rowOff>1339850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686049" y="12211051"/>
          <a:ext cx="1117601" cy="1339849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4"/>
  <sheetViews>
    <sheetView tabSelected="1" topLeftCell="A22" workbookViewId="0">
      <selection activeCell="F20" sqref="F20"/>
    </sheetView>
  </sheetViews>
  <sheetFormatPr defaultColWidth="8.81640625" defaultRowHeight="14.5" x14ac:dyDescent="0.35"/>
  <cols>
    <col min="1" max="1" width="0.26953125" style="1" customWidth="1"/>
    <col min="2" max="2" width="5.7265625" style="1" customWidth="1"/>
    <col min="3" max="3" width="3.7265625" style="1" customWidth="1"/>
    <col min="4" max="4" width="3.1796875" style="1" customWidth="1"/>
    <col min="5" max="5" width="15.54296875" style="1" customWidth="1"/>
    <col min="6" max="6" width="7.7265625" style="1" customWidth="1"/>
    <col min="7" max="7" width="20.7265625" style="1" customWidth="1"/>
    <col min="8" max="8" width="7.26953125" style="1" customWidth="1"/>
    <col min="9" max="9" width="4.7265625" style="1" customWidth="1"/>
    <col min="10" max="10" width="5.54296875" style="1" customWidth="1"/>
    <col min="11" max="11" width="13.26953125" style="1" customWidth="1"/>
    <col min="12" max="12" width="3.7265625" style="1" customWidth="1"/>
    <col min="13" max="13" width="8.7265625" style="1" customWidth="1"/>
    <col min="14" max="14" width="11.7265625" style="1" customWidth="1"/>
    <col min="15" max="15" width="26.7265625" style="1" customWidth="1"/>
    <col min="16" max="16384" width="8.81640625" style="1"/>
  </cols>
  <sheetData>
    <row r="1" spans="2:19" ht="10" customHeight="1" x14ac:dyDescent="0.25"/>
    <row r="2" spans="2:19" ht="22.15" customHeight="1" x14ac:dyDescent="0.45">
      <c r="B2" s="21"/>
      <c r="C2" s="21"/>
      <c r="D2" s="21"/>
      <c r="E2" s="22"/>
      <c r="F2" s="22"/>
      <c r="G2" s="22"/>
      <c r="H2" s="22"/>
      <c r="I2" s="22"/>
      <c r="J2" s="23" t="s">
        <v>18</v>
      </c>
      <c r="K2" s="50">
        <v>2025</v>
      </c>
      <c r="L2" s="26"/>
    </row>
    <row r="3" spans="2:19" ht="18" customHeight="1" x14ac:dyDescent="0.35">
      <c r="B3" s="81" t="s">
        <v>19</v>
      </c>
      <c r="C3" s="81"/>
      <c r="D3" s="81"/>
      <c r="E3" s="82"/>
      <c r="F3" s="83" t="s">
        <v>44</v>
      </c>
      <c r="G3" s="84"/>
      <c r="H3" s="84"/>
      <c r="I3" s="84"/>
      <c r="J3" s="85"/>
      <c r="K3" s="16"/>
      <c r="L3" s="18"/>
      <c r="M3" s="24" t="s">
        <v>23</v>
      </c>
      <c r="N3" s="25" t="s">
        <v>22</v>
      </c>
    </row>
    <row r="4" spans="2:19" ht="18" customHeight="1" x14ac:dyDescent="0.35">
      <c r="B4" s="81" t="s">
        <v>30</v>
      </c>
      <c r="C4" s="82"/>
      <c r="D4" s="83" t="s">
        <v>45</v>
      </c>
      <c r="E4" s="84"/>
      <c r="F4" s="84"/>
      <c r="G4" s="84"/>
      <c r="H4" s="84"/>
      <c r="I4" s="84"/>
      <c r="J4" s="84"/>
      <c r="K4" s="85"/>
      <c r="L4" s="28"/>
      <c r="M4" s="46" t="s">
        <v>20</v>
      </c>
      <c r="N4" s="48">
        <v>440000</v>
      </c>
    </row>
    <row r="5" spans="2:19" ht="18" customHeight="1" x14ac:dyDescent="0.35">
      <c r="B5" s="81" t="s">
        <v>31</v>
      </c>
      <c r="C5" s="81"/>
      <c r="D5" s="82"/>
      <c r="E5" s="89" t="s">
        <v>46</v>
      </c>
      <c r="F5" s="90"/>
      <c r="G5" s="29" t="s">
        <v>47</v>
      </c>
      <c r="H5" s="101" t="s">
        <v>15</v>
      </c>
      <c r="I5" s="102"/>
      <c r="J5" s="86" t="s">
        <v>32</v>
      </c>
      <c r="K5" s="87"/>
      <c r="L5" s="88"/>
      <c r="M5" s="46" t="s">
        <v>17</v>
      </c>
      <c r="N5" s="48">
        <v>470000</v>
      </c>
    </row>
    <row r="6" spans="2:19" ht="18" customHeight="1" x14ac:dyDescent="0.35">
      <c r="B6" s="81" t="s">
        <v>29</v>
      </c>
      <c r="C6" s="82"/>
      <c r="D6" s="86" t="s">
        <v>48</v>
      </c>
      <c r="E6" s="87"/>
      <c r="F6" s="88"/>
      <c r="G6" s="29" t="s">
        <v>27</v>
      </c>
      <c r="H6" s="101" t="s">
        <v>15</v>
      </c>
      <c r="I6" s="102"/>
      <c r="J6" s="86" t="s">
        <v>36</v>
      </c>
      <c r="K6" s="87"/>
      <c r="L6" s="88"/>
      <c r="M6" s="46" t="s">
        <v>24</v>
      </c>
      <c r="N6" s="48">
        <v>500000</v>
      </c>
    </row>
    <row r="7" spans="2:19" ht="18" customHeight="1" x14ac:dyDescent="0.35">
      <c r="B7" s="2" t="s">
        <v>21</v>
      </c>
      <c r="C7" s="33"/>
      <c r="D7" s="34"/>
      <c r="E7" s="34"/>
      <c r="F7" s="34"/>
      <c r="G7" s="35"/>
      <c r="H7" s="33"/>
      <c r="I7" s="33"/>
      <c r="J7" s="36"/>
      <c r="K7" s="36"/>
      <c r="L7" s="36"/>
      <c r="M7" s="46" t="s">
        <v>11</v>
      </c>
      <c r="N7" s="48">
        <v>530000</v>
      </c>
    </row>
    <row r="8" spans="2:19" ht="18" customHeight="1" x14ac:dyDescent="0.35">
      <c r="C8" s="91" t="s">
        <v>38</v>
      </c>
      <c r="D8" s="92"/>
      <c r="E8" s="93"/>
      <c r="F8" s="38">
        <v>9</v>
      </c>
      <c r="G8" s="110" t="s">
        <v>37</v>
      </c>
      <c r="H8" s="111"/>
      <c r="I8" s="108">
        <v>0</v>
      </c>
      <c r="J8" s="109"/>
      <c r="L8" s="27"/>
      <c r="M8" s="47" t="s">
        <v>12</v>
      </c>
      <c r="N8" s="49">
        <v>560000</v>
      </c>
    </row>
    <row r="9" spans="2:19" ht="6.15" customHeight="1" thickBot="1" x14ac:dyDescent="0.3"/>
    <row r="10" spans="2:19" ht="16.75" customHeight="1" x14ac:dyDescent="0.35">
      <c r="B10" s="76" t="s">
        <v>0</v>
      </c>
      <c r="C10" s="66" t="s">
        <v>1</v>
      </c>
      <c r="D10" s="67"/>
      <c r="E10" s="68"/>
      <c r="F10" s="76" t="s">
        <v>2</v>
      </c>
      <c r="G10" s="76" t="s">
        <v>3</v>
      </c>
      <c r="H10" s="4" t="s">
        <v>4</v>
      </c>
      <c r="I10" s="66" t="s">
        <v>13</v>
      </c>
      <c r="J10" s="68"/>
      <c r="K10" s="3" t="s">
        <v>8</v>
      </c>
      <c r="L10" s="106" t="s">
        <v>6</v>
      </c>
      <c r="M10" s="107"/>
      <c r="N10" s="5" t="s">
        <v>7</v>
      </c>
      <c r="O10" s="31" t="s">
        <v>34</v>
      </c>
      <c r="S10" s="6"/>
    </row>
    <row r="11" spans="2:19" ht="15" customHeight="1" thickBot="1" x14ac:dyDescent="0.4">
      <c r="B11" s="77"/>
      <c r="C11" s="69"/>
      <c r="D11" s="70"/>
      <c r="E11" s="71"/>
      <c r="F11" s="77"/>
      <c r="G11" s="77"/>
      <c r="H11" s="7" t="s">
        <v>10</v>
      </c>
      <c r="I11" s="79" t="s">
        <v>14</v>
      </c>
      <c r="J11" s="80"/>
      <c r="K11" s="8" t="s">
        <v>9</v>
      </c>
      <c r="L11" s="72" t="s">
        <v>28</v>
      </c>
      <c r="M11" s="73"/>
      <c r="N11" s="9" t="s">
        <v>5</v>
      </c>
      <c r="O11" s="9" t="s">
        <v>35</v>
      </c>
      <c r="S11" s="10"/>
    </row>
    <row r="12" spans="2:19" ht="112.15" customHeight="1" thickBot="1" x14ac:dyDescent="0.4">
      <c r="B12" s="11">
        <v>1</v>
      </c>
      <c r="C12" s="63" t="s">
        <v>49</v>
      </c>
      <c r="D12" s="64"/>
      <c r="E12" s="65"/>
      <c r="F12" s="12">
        <v>1994</v>
      </c>
      <c r="G12" s="12"/>
      <c r="H12" s="12" t="s">
        <v>26</v>
      </c>
      <c r="I12" s="63" t="s">
        <v>25</v>
      </c>
      <c r="J12" s="65"/>
      <c r="K12" s="14">
        <f t="shared" ref="K12:K20" si="0">IF(C12="","",IF(H12="T7",N$6,IF(H12="T6",N$4,IF(H12="T5",N$5,IF(H12="T4",N$6,IF(H12="T3",N$7,IF(H12="T2",N$8,"")))))))</f>
        <v>500000</v>
      </c>
      <c r="L12" s="74" t="str">
        <f>IF(F12="","",IF(K$2-F12&gt;=70,-50000,IF(K$2-F12&gt;=65,-40000,IF(OR(K$2-F12&gt;=60,K$2-F12&lt;15),-30000,""))))</f>
        <v/>
      </c>
      <c r="M12" s="75"/>
      <c r="N12" s="15">
        <f t="shared" ref="N12" si="1">IF(OR(C12="",K12=""),"",40000)</f>
        <v>40000</v>
      </c>
      <c r="O12" s="32" t="s">
        <v>54</v>
      </c>
      <c r="P12" s="59" t="e" vm="1">
        <v>#VALUE!</v>
      </c>
    </row>
    <row r="13" spans="2:19" ht="112.15" customHeight="1" thickBot="1" x14ac:dyDescent="0.4">
      <c r="B13" s="11">
        <v>2</v>
      </c>
      <c r="C13" s="63" t="s">
        <v>46</v>
      </c>
      <c r="D13" s="64"/>
      <c r="E13" s="65"/>
      <c r="F13" s="12">
        <v>1982</v>
      </c>
      <c r="G13" s="12"/>
      <c r="H13" s="12" t="s">
        <v>26</v>
      </c>
      <c r="I13" s="63" t="s">
        <v>25</v>
      </c>
      <c r="J13" s="65"/>
      <c r="K13" s="14">
        <f t="shared" si="0"/>
        <v>500000</v>
      </c>
      <c r="L13" s="74" t="str">
        <f t="shared" ref="L13:L20" si="2">IF(F13="","",IF(K$2-F13&gt;=70,-50000,IF(K$2-F13&gt;=65,-40000,IF(OR(K$2-F13&gt;=60,K$2-F13&lt;15),-30000,""))))</f>
        <v/>
      </c>
      <c r="M13" s="75"/>
      <c r="N13" s="15">
        <f t="shared" ref="N13:N20" si="3">IF(OR(C13="",K13=""),"",40000)</f>
        <v>40000</v>
      </c>
      <c r="O13" s="32" t="s">
        <v>54</v>
      </c>
      <c r="P13" s="59"/>
    </row>
    <row r="14" spans="2:19" ht="112.15" customHeight="1" thickBot="1" x14ac:dyDescent="0.4">
      <c r="B14" s="11">
        <v>3</v>
      </c>
      <c r="C14" s="63" t="s">
        <v>50</v>
      </c>
      <c r="D14" s="64"/>
      <c r="E14" s="65"/>
      <c r="F14" s="12">
        <v>2003</v>
      </c>
      <c r="G14" s="12"/>
      <c r="H14" s="12" t="s">
        <v>11</v>
      </c>
      <c r="I14" s="63" t="s">
        <v>25</v>
      </c>
      <c r="J14" s="65"/>
      <c r="K14" s="14">
        <f t="shared" si="0"/>
        <v>530000</v>
      </c>
      <c r="L14" s="74" t="str">
        <f t="shared" si="2"/>
        <v/>
      </c>
      <c r="M14" s="75"/>
      <c r="N14" s="15">
        <f t="shared" si="3"/>
        <v>40000</v>
      </c>
      <c r="O14" s="32" t="s">
        <v>54</v>
      </c>
    </row>
    <row r="15" spans="2:19" ht="112.15" customHeight="1" thickBot="1" x14ac:dyDescent="0.4">
      <c r="B15" s="11">
        <v>4</v>
      </c>
      <c r="C15" s="63" t="s">
        <v>51</v>
      </c>
      <c r="D15" s="64"/>
      <c r="E15" s="65"/>
      <c r="F15" s="12">
        <v>1997</v>
      </c>
      <c r="G15" s="12"/>
      <c r="H15" s="12" t="s">
        <v>11</v>
      </c>
      <c r="I15" s="63" t="s">
        <v>25</v>
      </c>
      <c r="J15" s="65"/>
      <c r="K15" s="14">
        <f t="shared" si="0"/>
        <v>530000</v>
      </c>
      <c r="L15" s="74" t="str">
        <f t="shared" si="2"/>
        <v/>
      </c>
      <c r="M15" s="75"/>
      <c r="N15" s="15">
        <f t="shared" si="3"/>
        <v>40000</v>
      </c>
      <c r="O15" s="32" t="s">
        <v>54</v>
      </c>
    </row>
    <row r="16" spans="2:19" ht="112.15" customHeight="1" thickBot="1" x14ac:dyDescent="0.4">
      <c r="B16" s="11">
        <v>5</v>
      </c>
      <c r="C16" s="63" t="s">
        <v>52</v>
      </c>
      <c r="D16" s="64"/>
      <c r="E16" s="65"/>
      <c r="F16" s="12">
        <v>1979</v>
      </c>
      <c r="G16" s="12"/>
      <c r="H16" s="12" t="s">
        <v>11</v>
      </c>
      <c r="I16" s="63" t="s">
        <v>25</v>
      </c>
      <c r="J16" s="65"/>
      <c r="K16" s="14">
        <f t="shared" si="0"/>
        <v>530000</v>
      </c>
      <c r="L16" s="74" t="str">
        <f t="shared" si="2"/>
        <v/>
      </c>
      <c r="M16" s="75"/>
      <c r="N16" s="15">
        <f t="shared" si="3"/>
        <v>40000</v>
      </c>
      <c r="O16" s="32" t="s">
        <v>54</v>
      </c>
    </row>
    <row r="17" spans="2:16" ht="112.15" customHeight="1" thickBot="1" x14ac:dyDescent="0.4">
      <c r="B17" s="11">
        <v>6</v>
      </c>
      <c r="C17" s="63" t="s">
        <v>48</v>
      </c>
      <c r="D17" s="64"/>
      <c r="E17" s="65"/>
      <c r="F17" s="12">
        <v>1983</v>
      </c>
      <c r="G17" s="12"/>
      <c r="H17" s="12" t="s">
        <v>11</v>
      </c>
      <c r="I17" s="63" t="s">
        <v>25</v>
      </c>
      <c r="J17" s="65"/>
      <c r="K17" s="14">
        <f t="shared" si="0"/>
        <v>530000</v>
      </c>
      <c r="L17" s="74" t="str">
        <f t="shared" si="2"/>
        <v/>
      </c>
      <c r="M17" s="75"/>
      <c r="N17" s="15">
        <f t="shared" si="3"/>
        <v>40000</v>
      </c>
      <c r="O17" s="32" t="s">
        <v>54</v>
      </c>
    </row>
    <row r="18" spans="2:16" ht="112.15" customHeight="1" thickBot="1" x14ac:dyDescent="0.4">
      <c r="B18" s="11">
        <v>7</v>
      </c>
      <c r="C18" s="63" t="s">
        <v>53</v>
      </c>
      <c r="D18" s="64"/>
      <c r="E18" s="65"/>
      <c r="F18" s="12">
        <v>1973</v>
      </c>
      <c r="G18" s="12"/>
      <c r="H18" s="12" t="s">
        <v>11</v>
      </c>
      <c r="I18" s="63" t="s">
        <v>25</v>
      </c>
      <c r="J18" s="65"/>
      <c r="K18" s="14">
        <f t="shared" si="0"/>
        <v>530000</v>
      </c>
      <c r="L18" s="74" t="str">
        <f t="shared" si="2"/>
        <v/>
      </c>
      <c r="M18" s="75"/>
      <c r="N18" s="15">
        <f t="shared" si="3"/>
        <v>40000</v>
      </c>
      <c r="O18" s="32" t="s">
        <v>54</v>
      </c>
      <c r="P18" s="94" t="e" vm="1">
        <v>#VALUE!</v>
      </c>
    </row>
    <row r="19" spans="2:16" ht="112.15" customHeight="1" thickBot="1" x14ac:dyDescent="0.4">
      <c r="B19" s="11">
        <v>8</v>
      </c>
      <c r="C19" s="60" t="s">
        <v>55</v>
      </c>
      <c r="D19" s="61"/>
      <c r="E19" s="62"/>
      <c r="F19" s="52">
        <v>2004</v>
      </c>
      <c r="G19" s="52"/>
      <c r="H19" s="52" t="s">
        <v>11</v>
      </c>
      <c r="I19" s="63" t="s">
        <v>56</v>
      </c>
      <c r="J19" s="65"/>
      <c r="K19" s="53">
        <f t="shared" si="0"/>
        <v>530000</v>
      </c>
      <c r="L19" s="104" t="str">
        <f t="shared" si="2"/>
        <v/>
      </c>
      <c r="M19" s="105"/>
      <c r="N19" s="54">
        <f t="shared" si="3"/>
        <v>40000</v>
      </c>
      <c r="O19" s="32" t="s">
        <v>54</v>
      </c>
      <c r="P19" s="94"/>
    </row>
    <row r="20" spans="2:16" ht="112.15" customHeight="1" thickBot="1" x14ac:dyDescent="0.4">
      <c r="B20" s="13">
        <v>9</v>
      </c>
      <c r="C20" s="60"/>
      <c r="D20" s="61"/>
      <c r="E20" s="62"/>
      <c r="F20" s="55"/>
      <c r="G20" s="55"/>
      <c r="H20" s="55" t="s">
        <v>11</v>
      </c>
      <c r="I20" s="63" t="s">
        <v>25</v>
      </c>
      <c r="J20" s="65"/>
      <c r="K20" s="56" t="str">
        <f t="shared" si="0"/>
        <v/>
      </c>
      <c r="L20" s="104" t="str">
        <f t="shared" si="2"/>
        <v/>
      </c>
      <c r="M20" s="105"/>
      <c r="N20" s="54" t="str">
        <f t="shared" si="3"/>
        <v/>
      </c>
      <c r="O20" s="32" t="s">
        <v>54</v>
      </c>
      <c r="P20" s="37"/>
    </row>
    <row r="21" spans="2:16" ht="14.5" customHeight="1" x14ac:dyDescent="0.35">
      <c r="B21" s="39"/>
      <c r="C21" s="40"/>
      <c r="D21" s="40"/>
      <c r="E21" s="40"/>
      <c r="F21" s="40"/>
      <c r="G21" s="40"/>
      <c r="H21" s="57" t="s">
        <v>40</v>
      </c>
      <c r="I21" s="57"/>
      <c r="J21" s="57"/>
      <c r="K21" s="42" t="s">
        <v>8</v>
      </c>
      <c r="L21" s="58" t="s">
        <v>41</v>
      </c>
      <c r="M21" s="58"/>
      <c r="N21" s="43" t="s">
        <v>42</v>
      </c>
      <c r="O21" s="44" t="s">
        <v>43</v>
      </c>
      <c r="P21" s="41"/>
    </row>
    <row r="22" spans="2:16" x14ac:dyDescent="0.35">
      <c r="B22" s="19"/>
      <c r="C22" s="19"/>
      <c r="D22" s="19"/>
      <c r="E22" s="20"/>
      <c r="G22" s="17" t="s">
        <v>16</v>
      </c>
      <c r="H22" s="78">
        <f>SUM(K22:O22)</f>
        <v>5100000</v>
      </c>
      <c r="I22" s="78"/>
      <c r="J22" s="78"/>
      <c r="K22" s="45">
        <f>SUM(K12:K20)</f>
        <v>4180000</v>
      </c>
      <c r="L22" s="103">
        <f>SUM(L12:L20)</f>
        <v>0</v>
      </c>
      <c r="M22" s="103">
        <f>SUM(M12:M20)</f>
        <v>0</v>
      </c>
      <c r="N22" s="45">
        <f>SUM(N12:N20)</f>
        <v>320000</v>
      </c>
      <c r="O22" s="51">
        <v>600000</v>
      </c>
    </row>
    <row r="23" spans="2:16" x14ac:dyDescent="0.35">
      <c r="B23" s="19"/>
      <c r="C23" s="19"/>
      <c r="D23" s="19"/>
      <c r="E23" s="20"/>
      <c r="F23" s="19"/>
      <c r="G23" s="30" t="s">
        <v>39</v>
      </c>
      <c r="H23" s="98" t="str">
        <f>IF(OR(I8="",I8&gt;10),"",IF(I8&gt;=5,4500000,IF(I8=4,4000000,IF(I8=3,3500000,IF(I8=2,2500000,IF(I8=1,1500000,""))))))</f>
        <v/>
      </c>
      <c r="I23" s="99"/>
      <c r="J23" s="100"/>
    </row>
    <row r="24" spans="2:16" x14ac:dyDescent="0.35">
      <c r="B24" s="19"/>
      <c r="C24" s="19"/>
      <c r="D24" s="19"/>
      <c r="E24" s="20"/>
      <c r="F24" s="19"/>
      <c r="G24" s="30" t="s">
        <v>33</v>
      </c>
      <c r="H24" s="95" t="str">
        <f>IF(OR(H23="",H23="?",H23="???"),"",SUM(H22:J23))</f>
        <v/>
      </c>
      <c r="I24" s="96"/>
      <c r="J24" s="97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C10:E11"/>
    <mergeCell ref="C12:E12"/>
    <mergeCell ref="C13:E13"/>
    <mergeCell ref="C14:E14"/>
    <mergeCell ref="L11:M11"/>
    <mergeCell ref="L12:M12"/>
    <mergeCell ref="L13:M13"/>
    <mergeCell ref="L14:M14"/>
    <mergeCell ref="H21:J21"/>
    <mergeCell ref="L21:M21"/>
    <mergeCell ref="P12:P13"/>
    <mergeCell ref="C20:E20"/>
    <mergeCell ref="C16:E16"/>
    <mergeCell ref="C17:E17"/>
    <mergeCell ref="C18:E18"/>
    <mergeCell ref="C19:E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User</cp:lastModifiedBy>
  <dcterms:created xsi:type="dcterms:W3CDTF">2024-02-19T01:35:45Z</dcterms:created>
  <dcterms:modified xsi:type="dcterms:W3CDTF">2025-03-10T07:26:01Z</dcterms:modified>
</cp:coreProperties>
</file>