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ingtour 2025\"/>
    </mc:Choice>
  </mc:AlternateContent>
  <xr:revisionPtr revIDLastSave="0" documentId="13_ncr:1_{77702D92-DF4B-41D7-BAA5-27F899856076}" xr6:coauthVersionLast="47" xr6:coauthVersionMax="47" xr10:uidLastSave="{00000000-0000-0000-0000-000000000000}"/>
  <bookViews>
    <workbookView xWindow="-108" yWindow="-108" windowWidth="23256" windowHeight="12576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K15" i="1"/>
  <c r="K16" i="1"/>
  <c r="K17" i="1"/>
  <c r="K18" i="1"/>
  <c r="K19" i="1"/>
  <c r="K20" i="1"/>
  <c r="K22" i="1"/>
  <c r="L12" i="1"/>
  <c r="L13" i="1"/>
  <c r="L14" i="1"/>
  <c r="L15" i="1"/>
  <c r="L16" i="1"/>
  <c r="L17" i="1"/>
  <c r="L18" i="1"/>
  <c r="L19" i="1"/>
  <c r="L20" i="1"/>
  <c r="L22" i="1"/>
  <c r="M22" i="1"/>
  <c r="N12" i="1"/>
  <c r="N13" i="1"/>
  <c r="N14" i="1"/>
  <c r="N15" i="1"/>
  <c r="N16" i="1"/>
  <c r="N17" i="1"/>
  <c r="N18" i="1"/>
  <c r="N19" i="1"/>
  <c r="N20" i="1"/>
  <c r="N22" i="1"/>
  <c r="H22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<sst xmlns="http://schemas.openxmlformats.org/spreadsheetml/2006/main" count="82" uniqueCount="59">
  <si>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</si>
  <si>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</si>
  <si>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</si>
  <si>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</si>
  <si>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</si>
  <si>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</si>
  <si>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</si>
  <si>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</si>
  <si>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</si>
  <si>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</si>
  <si>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</si>
  <si>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</si>
  <si>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</si>
  <si>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</si>
  <si>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</si>
  <si>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</si>
  <si>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</si>
  <si>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</si>
  <si>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</si>
  <si>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</si>
  <si>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</si>
  <si>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</si>
  <si>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</si>
  <si>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</si>
  <si>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</si>
  <si>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</si>
  <si>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</si>
  <si>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</si>
  <si>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</si>
  <si>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</si>
  <si>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</si>
  <si>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Tsố:</t>
  </si>
  <si>
    <t>Ghi chú về Vđv cũ</t>
  </si>
  <si>
    <t>Vđv mới</t>
  </si>
  <si>
    <t>Gần nhất Năm nào? ở Đội nào?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</si>
  <si>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</si>
  <si>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</si>
  <si>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</si>
  <si>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</si>
  <si>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</si>
  <si>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</si>
  <si>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</si>
  <si>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 xml:space="preserve">Xôi Phú Thượng </t>
  </si>
  <si>
    <t>15 Phố Phú Gia, Phú Thượng, Tây Hồ, Hà Nội</t>
  </si>
  <si>
    <t>Hy Tuấn Anh (Đội_Trưởng)</t>
  </si>
  <si>
    <t>Hy Tuấn Anh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</si>
  <si>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>094.829.0043</t>
    </r>
  </si>
  <si>
    <t>Nguyễn Hoàng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</si>
  <si>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 0986 020 589</t>
    </r>
  </si>
  <si>
    <t>Phạm Tuyên</t>
  </si>
  <si>
    <t>Y2024, Xôi Phú Thượng</t>
  </si>
  <si>
    <t>Lưu Bình Dương</t>
  </si>
  <si>
    <t>Nguyễn Văn Hoàng</t>
  </si>
  <si>
    <t>Nguyễn Quân</t>
  </si>
  <si>
    <t>Nguyễn Tuấn Anh</t>
  </si>
  <si>
    <t>Trần Văn Nguyên</t>
  </si>
  <si>
    <t>Hy Bảo Minh</t>
  </si>
  <si>
    <t>Đinh Tiến Long</t>
  </si>
  <si>
    <t>Y2023,  Phú Thượng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</si>
</sst>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10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104775</xdr:colOff>
      <xdr:row>11</xdr:row>
      <xdr:rowOff>28575</xdr:rowOff>
    </xdr:from>
    <xdr:to>
      <xdr:col>6</xdr:col>
      <xdr:colOff>1314450</xdr:colOff>
      <xdr:row>11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C9B696-0653-4497-ACB9-B5B0EC5B0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2276475"/>
          <a:ext cx="12096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11</xdr:row>
      <xdr:rowOff>1400175</xdr:rowOff>
    </xdr:from>
    <xdr:to>
      <xdr:col>6</xdr:col>
      <xdr:colOff>1295400</xdr:colOff>
      <xdr:row>12</xdr:row>
      <xdr:rowOff>1352550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21E507C-8970-486B-924B-98518FF56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0" y="3648075"/>
          <a:ext cx="122872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13</xdr:row>
      <xdr:rowOff>0</xdr:rowOff>
    </xdr:from>
    <xdr:to>
      <xdr:col>6</xdr:col>
      <xdr:colOff>1343025</xdr:colOff>
      <xdr:row>13</xdr:row>
      <xdr:rowOff>1371600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F975E32-EE7E-4F03-A0DE-CD13E3D03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4600" y="5086350"/>
          <a:ext cx="12382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13</xdr:row>
      <xdr:rowOff>1409700</xdr:rowOff>
    </xdr:from>
    <xdr:to>
      <xdr:col>6</xdr:col>
      <xdr:colOff>1320165</xdr:colOff>
      <xdr:row>14</xdr:row>
      <xdr:rowOff>1362075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9295706-DB70-43E6-AB3A-207C8A05E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5550" y="6496050"/>
          <a:ext cx="123444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123825</xdr:colOff>
      <xdr:row>15</xdr:row>
      <xdr:rowOff>38100</xdr:rowOff>
    </xdr:from>
    <xdr:to>
      <xdr:col>7</xdr:col>
      <xdr:colOff>19050</xdr:colOff>
      <xdr:row>15</xdr:row>
      <xdr:rowOff>1409700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BD2BBF0-9D10-45F1-9E0E-7B4E9FE61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7962900"/>
          <a:ext cx="12763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16</xdr:row>
      <xdr:rowOff>28575</xdr:rowOff>
    </xdr:from>
    <xdr:to>
      <xdr:col>6</xdr:col>
      <xdr:colOff>1314450</xdr:colOff>
      <xdr:row>16</xdr:row>
      <xdr:rowOff>1400175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96E1A851-E893-454F-BBC1-4D091DD5E5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9372600"/>
          <a:ext cx="11620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142875</xdr:colOff>
      <xdr:row>17</xdr:row>
      <xdr:rowOff>19050</xdr:rowOff>
    </xdr:from>
    <xdr:to>
      <xdr:col>7</xdr:col>
      <xdr:colOff>9525</xdr:colOff>
      <xdr:row>17</xdr:row>
      <xdr:rowOff>1390650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7CE2EF58-3933-41D0-8EEA-DB4427B6B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10782300"/>
          <a:ext cx="1247775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190502</xdr:colOff>
      <xdr:row>18</xdr:row>
      <xdr:rowOff>9526</xdr:rowOff>
    </xdr:from>
    <xdr:to>
      <xdr:col>6</xdr:col>
      <xdr:colOff>1257300</xdr:colOff>
      <xdr:row>18</xdr:row>
      <xdr:rowOff>1304925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D14730BB-885C-0339-5FB4-36847F1AB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00327" y="12192001"/>
          <a:ext cx="1066798" cy="1295399"/>
        </a:xfrm>
        <a:prstGeom prst="rect">
          <a:avLst/>
        </a:prstGeom>
      </xdr:spPr>
    </xdr:pic>
    <xdr:clientData/>
  </xdr:twoCellAnchor>
  <xdr:twoCellAnchor editAs="oneCell">
    <xdr:from>
      <xdr:col>6</xdr:col>
      <xdr:colOff>209553</xdr:colOff>
      <xdr:row>19</xdr:row>
      <xdr:rowOff>19050</xdr:rowOff>
    </xdr:from>
    <xdr:to>
      <xdr:col>6</xdr:col>
      <xdr:colOff>1181100</xdr:colOff>
      <xdr:row>20</xdr:row>
      <xdr:rowOff>38100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5522C1B9-24F3-5559-F6CF-FF9A37861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619378" y="13620750"/>
          <a:ext cx="971547" cy="143827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9" workbookViewId="0">
      <selection activeCell="S20" sqref="S20"/>
    </sheetView>
  </sheetViews>
  <sheetFormatPr defaultColWidth="8.88671875" defaultRowHeight="14.4" x14ac:dyDescent="0.3"/>
  <cols>
    <col min="1" max="1" width="0.33203125" style="1" customWidth="1"/>
    <col min="2" max="2" width="5.6640625" style="1" customWidth="1"/>
    <col min="3" max="3" width="3.6640625" style="1" customWidth="1"/>
    <col min="4" max="4" width="3.109375" style="1" customWidth="1"/>
    <col min="5" max="5" width="15.5546875" style="1" customWidth="1"/>
    <col min="6" max="6" width="7.6640625" style="1" customWidth="1"/>
    <col min="7" max="7" width="20.6640625" style="1" customWidth="1"/>
    <col min="8" max="8" width="7.33203125" style="1" customWidth="1"/>
    <col min="9" max="9" width="4.6640625" style="1" customWidth="1"/>
    <col min="10" max="10" width="5.5546875" style="1" customWidth="1"/>
    <col min="11" max="11" width="13.33203125" style="1" customWidth="1"/>
    <col min="12" max="12" width="3.6640625" style="1" customWidth="1"/>
    <col min="13" max="13" width="8.6640625" style="1" customWidth="1"/>
    <col min="14" max="14" width="11.6640625" style="1" customWidth="1"/>
    <col min="15" max="15" width="26.6640625" style="1" customWidth="1"/>
    <col min="16" max="16384" width="8.88671875" style="1"/>
  </cols>
  <sheetData>
    <row r="1" spans="2:19" ht="9.9" customHeight="1" x14ac:dyDescent="0.3"/>
    <row r="2" spans="2:19" ht="22.2" customHeight="1" x14ac:dyDescent="0.4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">
      <c r="B3" s="76" t="s">
        <v>19</v>
      </c>
      <c r="C3" s="76"/>
      <c r="D3" s="76"/>
      <c r="E3" s="77"/>
      <c r="F3" s="78" t="s">
        <v>42</v>
      </c>
      <c r="G3" s="79"/>
      <c r="H3" s="79"/>
      <c r="I3" s="79"/>
      <c r="J3" s="80"/>
      <c r="K3" s="17"/>
      <c r="L3" s="19"/>
      <c r="M3" s="25" t="s">
        <v>23</v>
      </c>
      <c r="N3" s="26" t="s">
        <v>22</v>
      </c>
    </row>
    <row r="4" spans="2:19" ht="18" customHeight="1" x14ac:dyDescent="0.3">
      <c r="B4" s="76" t="s">
        <v>29</v>
      </c>
      <c r="C4" s="77"/>
      <c r="D4" s="78" t="s">
        <v>43</v>
      </c>
      <c r="E4" s="79"/>
      <c r="F4" s="79"/>
      <c r="G4" s="79"/>
      <c r="H4" s="79"/>
      <c r="I4" s="79"/>
      <c r="J4" s="79"/>
      <c r="K4" s="80"/>
      <c r="L4" s="29"/>
      <c r="M4" s="49" t="s">
        <v>20</v>
      </c>
      <c r="N4" s="51">
        <v>440000</v>
      </c>
    </row>
    <row r="5" spans="2:19" ht="18" customHeight="1" x14ac:dyDescent="0.3">
      <c r="B5" s="76" t="s">
        <v>30</v>
      </c>
      <c r="C5" s="76"/>
      <c r="D5" s="77"/>
      <c r="E5" s="84" t="s">
        <v>45</v>
      </c>
      <c r="F5" s="85"/>
      <c r="G5" s="30" t="s">
        <v>46</v>
      </c>
      <c r="H5" s="65" t="s">
        <v>15</v>
      </c>
      <c r="I5" s="66"/>
      <c r="J5" s="81"/>
      <c r="K5" s="82"/>
      <c r="L5" s="83"/>
      <c r="M5" s="49" t="s">
        <v>17</v>
      </c>
      <c r="N5" s="51">
        <v>470000</v>
      </c>
    </row>
    <row r="6" spans="2:19" ht="18" customHeight="1" x14ac:dyDescent="0.3">
      <c r="B6" s="76" t="s">
        <v>28</v>
      </c>
      <c r="C6" s="77"/>
      <c r="D6" s="81" t="s">
        <v>47</v>
      </c>
      <c r="E6" s="82"/>
      <c r="F6" s="83"/>
      <c r="G6" s="30" t="s">
        <v>48</v>
      </c>
      <c r="H6" s="65" t="s">
        <v>15</v>
      </c>
      <c r="I6" s="66"/>
      <c r="J6" s="81"/>
      <c r="K6" s="82"/>
      <c r="L6" s="83"/>
      <c r="M6" s="49" t="s">
        <v>24</v>
      </c>
      <c r="N6" s="51">
        <v>500000</v>
      </c>
    </row>
    <row r="7" spans="2:19" ht="18" customHeight="1" x14ac:dyDescent="0.3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3">
      <c r="C8" s="55" t="s">
        <v>36</v>
      </c>
      <c r="D8" s="56"/>
      <c r="E8" s="57"/>
      <c r="F8" s="41">
        <v>9</v>
      </c>
      <c r="G8" s="74" t="s">
        <v>35</v>
      </c>
      <c r="H8" s="75"/>
      <c r="I8" s="72">
        <v>1</v>
      </c>
      <c r="J8" s="73"/>
      <c r="L8" s="28"/>
      <c r="M8" s="50" t="s">
        <v>12</v>
      </c>
      <c r="N8" s="52">
        <v>560000</v>
      </c>
    </row>
    <row r="9" spans="2:19" ht="6.15" customHeight="1" thickBot="1" x14ac:dyDescent="0.35"/>
    <row r="10" spans="2:19" ht="16.649999999999999" customHeight="1" x14ac:dyDescent="0.3">
      <c r="B10" s="86" t="s">
        <v>0</v>
      </c>
      <c r="C10" s="89" t="s">
        <v>1</v>
      </c>
      <c r="D10" s="98"/>
      <c r="E10" s="90"/>
      <c r="F10" s="86" t="s">
        <v>2</v>
      </c>
      <c r="G10" s="86" t="s">
        <v>3</v>
      </c>
      <c r="H10" s="4" t="s">
        <v>4</v>
      </c>
      <c r="I10" s="89" t="s">
        <v>13</v>
      </c>
      <c r="J10" s="90"/>
      <c r="K10" s="3" t="s">
        <v>8</v>
      </c>
      <c r="L10" s="70" t="s">
        <v>6</v>
      </c>
      <c r="M10" s="71"/>
      <c r="N10" s="5" t="s">
        <v>7</v>
      </c>
      <c r="O10" s="32" t="s">
        <v>32</v>
      </c>
      <c r="S10" s="6"/>
    </row>
    <row r="11" spans="2:19" ht="15" customHeight="1" thickBot="1" x14ac:dyDescent="0.35">
      <c r="B11" s="87"/>
      <c r="C11" s="99"/>
      <c r="D11" s="100"/>
      <c r="E11" s="101"/>
      <c r="F11" s="87"/>
      <c r="G11" s="87"/>
      <c r="H11" s="7" t="s">
        <v>10</v>
      </c>
      <c r="I11" s="91" t="s">
        <v>14</v>
      </c>
      <c r="J11" s="92"/>
      <c r="K11" s="8" t="s">
        <v>9</v>
      </c>
      <c r="L11" s="102" t="s">
        <v>27</v>
      </c>
      <c r="M11" s="103"/>
      <c r="N11" s="9" t="s">
        <v>5</v>
      </c>
      <c r="O11" s="9" t="s">
        <v>34</v>
      </c>
      <c r="S11" s="10"/>
    </row>
    <row r="12" spans="2:19" ht="112.2" customHeight="1" thickBot="1" x14ac:dyDescent="0.35">
      <c r="B12" s="11">
        <v>1</v>
      </c>
      <c r="C12" s="93" t="s">
        <v>44</v>
      </c>
      <c r="D12" s="97"/>
      <c r="E12" s="94"/>
      <c r="F12" s="12">
        <v>1980</v>
      </c>
      <c r="G12" s="12"/>
      <c r="H12" s="12" t="s">
        <v>26</v>
      </c>
      <c r="I12" s="93" t="s">
        <v>25</v>
      </c>
      <c r="J12" s="94"/>
      <c r="K12" s="14">
        <f t="shared" ref="K12:K20" si="0">IF(C12="","",IF(H12="T7",N$6,IF(H12="T6",N$4,IF(H12="T5",N$5,IF(H12="T4",N$6,IF(H12="T3",N$7,IF(H12="T2",N$8,"")))))))</f>
        <v>500000</v>
      </c>
      <c r="L12" s="68" t="str">
        <f>IF(F12="","",IF(K$2-F12&gt;=70,-50000,IF(K$2-F12&gt;=65,-40000,IF(OR(K$2-F12&gt;=60,K$2-F12&lt;15),-30000,""))))</f>
        <v/>
      </c>
      <c r="M12" s="69"/>
      <c r="N12" s="15">
        <f t="shared" ref="N12" si="1">IF(OR(C12="",K12=""),"",40000)</f>
        <v>40000</v>
      </c>
      <c r="O12" s="33" t="s">
        <v>50</v>
      </c>
      <c r="P12" s="106" t="e" vm="1">
        <v>#VALUE!</v>
      </c>
    </row>
    <row r="13" spans="2:19" ht="112.2" customHeight="1" thickBot="1" x14ac:dyDescent="0.35">
      <c r="B13" s="11">
        <v>2</v>
      </c>
      <c r="C13" s="93" t="s">
        <v>49</v>
      </c>
      <c r="D13" s="97"/>
      <c r="E13" s="94"/>
      <c r="F13" s="12">
        <v>1982</v>
      </c>
      <c r="G13" s="12"/>
      <c r="H13" s="12" t="s">
        <v>26</v>
      </c>
      <c r="I13" s="93" t="s">
        <v>25</v>
      </c>
      <c r="J13" s="94"/>
      <c r="K13" s="14">
        <f t="shared" si="0"/>
        <v>500000</v>
      </c>
      <c r="L13" s="68" t="str">
        <f t="shared" ref="L13:L20" si="2">IF(F13="","",IF(K$2-F13&gt;=70,-50000,IF(K$2-F13&gt;=65,-40000,IF(OR(K$2-F13&gt;=60,K$2-F13&lt;15),-30000,""))))</f>
        <v/>
      </c>
      <c r="M13" s="69"/>
      <c r="N13" s="15">
        <f t="shared" ref="N13:N20" si="3">IF(OR(C13="",K13=""),"",40000)</f>
        <v>40000</v>
      </c>
      <c r="O13" s="33" t="s">
        <v>50</v>
      </c>
      <c r="P13" s="106"/>
    </row>
    <row r="14" spans="2:19" ht="112.2" customHeight="1" thickBot="1" x14ac:dyDescent="0.35">
      <c r="B14" s="11">
        <v>3</v>
      </c>
      <c r="C14" s="93" t="s">
        <v>51</v>
      </c>
      <c r="D14" s="97"/>
      <c r="E14" s="94"/>
      <c r="F14" s="12">
        <v>1982</v>
      </c>
      <c r="G14" s="12"/>
      <c r="H14" s="12" t="s">
        <v>26</v>
      </c>
      <c r="I14" s="93" t="s">
        <v>25</v>
      </c>
      <c r="J14" s="94"/>
      <c r="K14" s="14">
        <f t="shared" si="0"/>
        <v>500000</v>
      </c>
      <c r="L14" s="68" t="str">
        <f t="shared" si="2"/>
        <v/>
      </c>
      <c r="M14" s="69"/>
      <c r="N14" s="15">
        <f t="shared" si="3"/>
        <v>40000</v>
      </c>
      <c r="O14" s="33" t="s">
        <v>50</v>
      </c>
    </row>
    <row r="15" spans="2:19" ht="112.2" customHeight="1" thickBot="1" x14ac:dyDescent="0.35">
      <c r="B15" s="11">
        <v>4</v>
      </c>
      <c r="C15" s="93" t="s">
        <v>52</v>
      </c>
      <c r="D15" s="97"/>
      <c r="E15" s="94"/>
      <c r="F15" s="12">
        <v>1989</v>
      </c>
      <c r="G15" s="12"/>
      <c r="H15" s="12" t="s">
        <v>26</v>
      </c>
      <c r="I15" s="93" t="s">
        <v>25</v>
      </c>
      <c r="J15" s="94"/>
      <c r="K15" s="14">
        <f t="shared" si="0"/>
        <v>500000</v>
      </c>
      <c r="L15" s="68" t="str">
        <f t="shared" si="2"/>
        <v/>
      </c>
      <c r="M15" s="69"/>
      <c r="N15" s="15">
        <f t="shared" si="3"/>
        <v>40000</v>
      </c>
      <c r="O15" s="33" t="s">
        <v>50</v>
      </c>
    </row>
    <row r="16" spans="2:19" ht="112.2" customHeight="1" thickBot="1" x14ac:dyDescent="0.35">
      <c r="B16" s="11">
        <v>5</v>
      </c>
      <c r="C16" s="93" t="s">
        <v>53</v>
      </c>
      <c r="D16" s="97"/>
      <c r="E16" s="94"/>
      <c r="F16" s="12">
        <v>1982</v>
      </c>
      <c r="G16" s="12"/>
      <c r="H16" s="12" t="s">
        <v>11</v>
      </c>
      <c r="I16" s="93" t="s">
        <v>25</v>
      </c>
      <c r="J16" s="94"/>
      <c r="K16" s="14">
        <f t="shared" si="0"/>
        <v>530000</v>
      </c>
      <c r="L16" s="68" t="str">
        <f t="shared" si="2"/>
        <v/>
      </c>
      <c r="M16" s="69"/>
      <c r="N16" s="15">
        <f t="shared" si="3"/>
        <v>40000</v>
      </c>
      <c r="O16" s="33" t="s">
        <v>50</v>
      </c>
    </row>
    <row r="17" spans="2:16" ht="112.2" customHeight="1" thickBot="1" x14ac:dyDescent="0.35">
      <c r="B17" s="11">
        <v>6</v>
      </c>
      <c r="C17" s="93" t="s">
        <v>56</v>
      </c>
      <c r="D17" s="97"/>
      <c r="E17" s="94"/>
      <c r="F17" s="12">
        <v>2011</v>
      </c>
      <c r="G17" s="12"/>
      <c r="H17" s="12" t="s">
        <v>11</v>
      </c>
      <c r="I17" s="93" t="s">
        <v>25</v>
      </c>
      <c r="J17" s="94"/>
      <c r="K17" s="14">
        <f t="shared" si="0"/>
        <v>530000</v>
      </c>
      <c r="L17" s="68">
        <f t="shared" si="2"/>
        <v>-30000</v>
      </c>
      <c r="M17" s="69"/>
      <c r="N17" s="15">
        <f t="shared" si="3"/>
        <v>40000</v>
      </c>
      <c r="O17" s="33" t="s">
        <v>50</v>
      </c>
    </row>
    <row r="18" spans="2:16" ht="112.2" customHeight="1" thickBot="1" x14ac:dyDescent="0.35">
      <c r="B18" s="11">
        <v>7</v>
      </c>
      <c r="C18" s="93" t="s">
        <v>57</v>
      </c>
      <c r="D18" s="97"/>
      <c r="E18" s="94"/>
      <c r="F18" s="12">
        <v>1987</v>
      </c>
      <c r="G18" s="12"/>
      <c r="H18" s="12" t="s">
        <v>11</v>
      </c>
      <c r="I18" s="93" t="s">
        <v>25</v>
      </c>
      <c r="J18" s="94"/>
      <c r="K18" s="14">
        <f t="shared" si="0"/>
        <v>530000</v>
      </c>
      <c r="L18" s="68" t="str">
        <f t="shared" si="2"/>
        <v/>
      </c>
      <c r="M18" s="69"/>
      <c r="N18" s="15">
        <f t="shared" si="3"/>
        <v>40000</v>
      </c>
      <c r="O18" s="33" t="s">
        <v>50</v>
      </c>
      <c r="P18" s="58" t="e" vm="2">
        <v>#VALUE!</v>
      </c>
    </row>
    <row r="19" spans="2:16" ht="112.2" customHeight="1" thickBot="1" x14ac:dyDescent="0.35">
      <c r="B19" s="11">
        <v>8</v>
      </c>
      <c r="C19" s="93" t="s">
        <v>54</v>
      </c>
      <c r="D19" s="97"/>
      <c r="E19" s="94"/>
      <c r="F19" s="34">
        <v>1977</v>
      </c>
      <c r="G19" s="12"/>
      <c r="H19" s="12" t="s">
        <v>26</v>
      </c>
      <c r="I19" s="93" t="s">
        <v>25</v>
      </c>
      <c r="J19" s="94"/>
      <c r="K19" s="14">
        <f t="shared" si="0"/>
        <v>500000</v>
      </c>
      <c r="L19" s="68" t="str">
        <f t="shared" si="2"/>
        <v/>
      </c>
      <c r="M19" s="69"/>
      <c r="N19" s="15">
        <f t="shared" si="3"/>
        <v>40000</v>
      </c>
      <c r="O19" s="33" t="s">
        <v>58</v>
      </c>
      <c r="P19" s="58"/>
    </row>
    <row r="20" spans="2:16" ht="112.2" customHeight="1" thickBot="1" x14ac:dyDescent="0.35">
      <c r="B20" s="13">
        <v>9</v>
      </c>
      <c r="C20" s="95" t="s">
        <v>55</v>
      </c>
      <c r="D20" s="107"/>
      <c r="E20" s="96"/>
      <c r="F20" s="35">
        <v>1986</v>
      </c>
      <c r="G20" s="35"/>
      <c r="H20" s="35" t="s">
        <v>11</v>
      </c>
      <c r="I20" s="95" t="s">
        <v>33</v>
      </c>
      <c r="J20" s="96"/>
      <c r="K20" s="16">
        <f t="shared" si="0"/>
        <v>530000</v>
      </c>
      <c r="L20" s="68" t="str">
        <f t="shared" si="2"/>
        <v/>
      </c>
      <c r="M20" s="69"/>
      <c r="N20" s="15">
        <f t="shared" si="3"/>
        <v>40000</v>
      </c>
      <c r="O20" s="33"/>
      <c r="P20" s="40"/>
    </row>
    <row r="21" spans="2:16" ht="14.4" customHeight="1" x14ac:dyDescent="0.3">
      <c r="B21" s="42"/>
      <c r="C21" s="43"/>
      <c r="D21" s="43"/>
      <c r="E21" s="43"/>
      <c r="F21" s="43"/>
      <c r="G21" s="43"/>
      <c r="H21" s="104" t="s">
        <v>38</v>
      </c>
      <c r="I21" s="104"/>
      <c r="J21" s="104"/>
      <c r="K21" s="45" t="s">
        <v>8</v>
      </c>
      <c r="L21" s="105" t="s">
        <v>39</v>
      </c>
      <c r="M21" s="105"/>
      <c r="N21" s="46" t="s">
        <v>40</v>
      </c>
      <c r="O21" s="47" t="s">
        <v>41</v>
      </c>
      <c r="P21" s="44"/>
    </row>
    <row r="22" spans="2:16" x14ac:dyDescent="0.3">
      <c r="B22" s="20"/>
      <c r="C22" s="20"/>
      <c r="D22" s="20"/>
      <c r="E22" s="21"/>
      <c r="G22" s="18" t="s">
        <v>16</v>
      </c>
      <c r="H22" s="88">
        <f>SUM(K22:O22)</f>
        <v>5550000</v>
      </c>
      <c r="I22" s="88"/>
      <c r="J22" s="88"/>
      <c r="K22" s="48">
        <f>SUM(K12:K20)</f>
        <v>4620000</v>
      </c>
      <c r="L22" s="67">
        <f>SUM(L12:L20)</f>
        <v>-30000</v>
      </c>
      <c r="M22" s="67">
        <f>SUM(M12:M20)</f>
        <v>0</v>
      </c>
      <c r="N22" s="48">
        <f>SUM(N12:N20)</f>
        <v>360000</v>
      </c>
      <c r="O22" s="54">
        <v>600000</v>
      </c>
    </row>
    <row r="23" spans="2:16" x14ac:dyDescent="0.3">
      <c r="B23" s="20"/>
      <c r="C23" s="20"/>
      <c r="D23" s="20"/>
      <c r="E23" s="21"/>
      <c r="F23" s="20"/>
      <c r="G23" s="31" t="s">
        <v>37</v>
      </c>
      <c r="H23" s="62">
        <f>IF(OR(I8="",I8&gt;10),"",IF(I8&gt;=5,4500000,IF(I8=4,4000000,IF(I8=3,3500000,IF(I8=2,2500000,IF(I8=1,1500000,""))))))</f>
        <v>1500000</v>
      </c>
      <c r="I23" s="63"/>
      <c r="J23" s="64"/>
    </row>
    <row r="24" spans="2:16" x14ac:dyDescent="0.3">
      <c r="B24" s="20"/>
      <c r="C24" s="20"/>
      <c r="D24" s="20"/>
      <c r="E24" s="21"/>
      <c r="F24" s="20"/>
      <c r="G24" s="31" t="s">
        <v>31</v>
      </c>
      <c r="H24" s="59">
        <f>IF(OR(H23="",H23="?",H23="???"),"",SUM(H22:J23))</f>
        <v>7050000</v>
      </c>
      <c r="I24" s="60"/>
      <c r="J24" s="61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H21:J21"/>
    <mergeCell ref="L21:M21"/>
    <mergeCell ref="P12:P13"/>
    <mergeCell ref="C20:E20"/>
    <mergeCell ref="C16:E16"/>
    <mergeCell ref="C17:E17"/>
    <mergeCell ref="C18:E18"/>
    <mergeCell ref="C19:E19"/>
    <mergeCell ref="C10:E11"/>
    <mergeCell ref="C12:E12"/>
    <mergeCell ref="C13:E13"/>
    <mergeCell ref="C14:E14"/>
    <mergeCell ref="L11:M11"/>
    <mergeCell ref="L12:M12"/>
    <mergeCell ref="L13:M13"/>
    <mergeCell ref="L14:M14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</cp:lastModifiedBy>
  <dcterms:created xsi:type="dcterms:W3CDTF">2024-02-19T01:35:45Z</dcterms:created>
  <dcterms:modified xsi:type="dcterms:W3CDTF">2025-03-03T02:05:43Z</dcterms:modified>
</cp:coreProperties>
</file>